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09DC739-6F2E-4FD3-947E-B346306F191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M16" i="1" s="1"/>
  <c r="M17" i="1" s="1"/>
  <c r="C17" i="1"/>
  <c r="O15" i="1"/>
  <c r="M15" i="1"/>
  <c r="L15" i="1" s="1"/>
  <c r="K15" i="1" s="1"/>
  <c r="M14" i="1"/>
  <c r="L14" i="1" s="1"/>
  <c r="K14" i="1" s="1"/>
  <c r="O13" i="1"/>
  <c r="M13" i="1"/>
  <c r="L13" i="1" s="1"/>
  <c r="K13" i="1" s="1"/>
  <c r="O12" i="1"/>
  <c r="O8" i="1"/>
  <c r="O7" i="1"/>
  <c r="L7" i="1"/>
  <c r="K7" i="1" s="1"/>
  <c r="L6" i="1"/>
  <c r="K6" i="1"/>
</calcChain>
</file>

<file path=xl/sharedStrings.xml><?xml version="1.0" encoding="utf-8"?>
<sst xmlns="http://schemas.openxmlformats.org/spreadsheetml/2006/main" count="41" uniqueCount="41">
  <si>
    <t>Sl. No.</t>
  </si>
  <si>
    <t>FACTORS</t>
  </si>
  <si>
    <t>MARKS</t>
  </si>
  <si>
    <t>p1</t>
  </si>
  <si>
    <t>p2</t>
  </si>
  <si>
    <t>p3</t>
  </si>
  <si>
    <t>p4</t>
  </si>
  <si>
    <t>p5</t>
  </si>
  <si>
    <t>1.</t>
  </si>
  <si>
    <t>MANNER &amp; DISPOSITION</t>
  </si>
  <si>
    <t>2.</t>
  </si>
  <si>
    <t>LANGUAGE PROFECIENCY</t>
  </si>
  <si>
    <t xml:space="preserve">     a) Dzongkha</t>
  </si>
  <si>
    <t xml:space="preserve">     b) English</t>
  </si>
  <si>
    <t>MAX MARKS</t>
  </si>
  <si>
    <r>
      <rPr>
        <sz val="12"/>
        <color theme="1"/>
        <rFont val="Calibri"/>
      </rPr>
      <t xml:space="preserve">     c) Others</t>
    </r>
    <r>
      <rPr>
        <b/>
        <sz val="11"/>
        <color theme="1"/>
        <rFont val="Arial"/>
      </rPr>
      <t>*</t>
    </r>
  </si>
  <si>
    <t>MIN MARKS</t>
  </si>
  <si>
    <t>3.</t>
  </si>
  <si>
    <t>INTELLIGENCE, ABILITY &amp; COMPETENCE</t>
  </si>
  <si>
    <t>Total Marks</t>
  </si>
  <si>
    <t xml:space="preserve">     a) Professional subject knowledge</t>
  </si>
  <si>
    <t xml:space="preserve">     b) General Awareness</t>
  </si>
  <si>
    <t xml:space="preserve">     c) Presentation Skills</t>
  </si>
  <si>
    <t>SUMMARY</t>
  </si>
  <si>
    <t xml:space="preserve">     d) Analytical Ability</t>
  </si>
  <si>
    <t>Middle Scores</t>
  </si>
  <si>
    <t xml:space="preserve">Panel Member </t>
  </si>
  <si>
    <t>Panel Members</t>
  </si>
  <si>
    <t>Middle Marks</t>
  </si>
  <si>
    <t xml:space="preserve">     e) Promptness in comprehension and clarity    in expression</t>
  </si>
  <si>
    <t>1st Marks</t>
  </si>
  <si>
    <t xml:space="preserve">     f) Confidence</t>
  </si>
  <si>
    <t>2nd Marks</t>
  </si>
  <si>
    <t>4.</t>
  </si>
  <si>
    <t>EXTRA CURRICULAR ACTIVITIES**</t>
  </si>
  <si>
    <t>3rd Marks</t>
  </si>
  <si>
    <t>5.</t>
  </si>
  <si>
    <t>ACADEMIC AND OTHER ACHIEVEMENTS**</t>
  </si>
  <si>
    <t>Total Marks (300)</t>
  </si>
  <si>
    <t>TOTAL MARKS</t>
  </si>
  <si>
    <t>Conversion Into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</si>
</sst>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</font>
    <font>
      <b/>
      <i/>
      <sz val="12"/>
      <color rgb="FF000000"/>
      <name val="Calibri"/>
    </font>
    <font>
      <sz val="11"/>
      <name val="Arial"/>
    </font>
    <font>
      <b/>
      <sz val="12"/>
      <color theme="1"/>
      <name val="Calibri"/>
    </font>
    <font>
      <sz val="12"/>
      <color theme="1"/>
      <name val="Calibri"/>
    </font>
    <font>
      <b/>
      <sz val="12"/>
      <color rgb="FF17365D"/>
      <name val="Calibri"/>
    </font>
    <font>
      <b/>
      <i/>
      <sz val="12"/>
      <color theme="1"/>
      <name val="Calibri"/>
    </font>
    <font>
      <b/>
      <sz val="12"/>
      <color rgb="FF5F497A"/>
      <name val="Calibri"/>
    </font>
    <font>
      <b/>
      <sz val="12"/>
      <color rgb="FF974806"/>
      <name val="Calibri"/>
    </font>
    <font>
      <b/>
      <sz val="11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theme="0"/>
        <bgColor theme="0"/>
      </patternFill>
    </fill>
    <fill>
      <patternFill patternType="solid">
        <fgColor rgb="FFFDE9D9"/>
        <bgColor rgb="FFFDE9D9"/>
      </patternFill>
    </fill>
    <fill>
      <patternFill patternType="solid">
        <fgColor rgb="FFC6D9F0"/>
        <bgColor rgb="FFC6D9F0"/>
      </patternFill>
    </fill>
    <fill>
      <patternFill patternType="solid">
        <fgColor rgb="FFB8CCE4"/>
        <bgColor rgb="FFB8CCE4"/>
      </patternFill>
    </fill>
    <fill>
      <patternFill patternType="solid">
        <fgColor rgb="FFF2DBDB"/>
        <bgColor rgb="FFF2DBDB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theme="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3" fillId="3" borderId="3" xfId="0" applyFont="1" applyFill="1" applyBorder="1" applyAlignment="1">
      <alignment horizontal="center" vertical="center" wrapText="1"/>
    </xf>
    <xf numFmtId="9" fontId="3" fillId="3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 wrapText="1"/>
    </xf>
    <xf numFmtId="2" fontId="4" fillId="3" borderId="11" xfId="0" applyNumberFormat="1" applyFont="1" applyFill="1" applyBorder="1" applyAlignment="1">
      <alignment horizontal="center" vertical="center" wrapText="1"/>
    </xf>
    <xf numFmtId="2" fontId="4" fillId="3" borderId="1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3" xfId="0" applyNumberFormat="1" applyFont="1" applyFill="1" applyBorder="1" applyAlignment="1">
      <alignment horizontal="center" vertical="center" wrapText="1"/>
    </xf>
    <xf numFmtId="2" fontId="4" fillId="3" borderId="24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2" fontId="3" fillId="4" borderId="9" xfId="0" applyNumberFormat="1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2" fontId="3" fillId="5" borderId="30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center" vertical="center" wrapText="1"/>
    </xf>
    <xf numFmtId="2" fontId="3" fillId="6" borderId="3" xfId="0" applyNumberFormat="1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left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2" fontId="3" fillId="3" borderId="23" xfId="0" applyNumberFormat="1" applyFont="1" applyFill="1" applyBorder="1" applyAlignment="1">
      <alignment horizontal="center" vertical="center" wrapText="1"/>
    </xf>
    <xf numFmtId="2" fontId="3" fillId="3" borderId="24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49" fontId="3" fillId="3" borderId="39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 wrapText="1"/>
    </xf>
    <xf numFmtId="2" fontId="4" fillId="3" borderId="23" xfId="0" applyNumberFormat="1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2" fontId="3" fillId="3" borderId="41" xfId="0" applyNumberFormat="1" applyFont="1" applyFill="1" applyBorder="1" applyAlignment="1">
      <alignment horizontal="center" vertical="center" wrapText="1"/>
    </xf>
    <xf numFmtId="49" fontId="3" fillId="3" borderId="28" xfId="0" applyNumberFormat="1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center" vertical="center" wrapText="1"/>
    </xf>
    <xf numFmtId="2" fontId="4" fillId="3" borderId="42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3" borderId="41" xfId="0" applyNumberFormat="1" applyFont="1" applyFill="1" applyBorder="1" applyAlignment="1">
      <alignment horizontal="center" vertical="center" wrapText="1"/>
    </xf>
    <xf numFmtId="2" fontId="7" fillId="7" borderId="9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8" fillId="7" borderId="30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3" fillId="3" borderId="15" xfId="0" applyFont="1" applyFill="1" applyBorder="1" applyAlignment="1">
      <alignment horizontal="center" vertical="center" wrapText="1"/>
    </xf>
    <xf numFmtId="0" fontId="2" fillId="0" borderId="20" xfId="0" applyFont="1" applyBorder="1"/>
    <xf numFmtId="2" fontId="4" fillId="3" borderId="16" xfId="0" applyNumberFormat="1" applyFont="1" applyFill="1" applyBorder="1" applyAlignment="1">
      <alignment horizontal="center" vertical="center" wrapText="1"/>
    </xf>
    <xf numFmtId="0" fontId="2" fillId="0" borderId="21" xfId="0" applyFont="1" applyBorder="1"/>
    <xf numFmtId="2" fontId="4" fillId="3" borderId="17" xfId="0" applyNumberFormat="1" applyFont="1" applyFill="1" applyBorder="1" applyAlignment="1">
      <alignment horizontal="center" vertical="center" wrapText="1"/>
    </xf>
    <xf numFmtId="0" fontId="2" fillId="0" borderId="22" xfId="0" applyFont="1" applyBorder="1"/>
    <xf numFmtId="2" fontId="4" fillId="3" borderId="15" xfId="0" applyNumberFormat="1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2" fillId="0" borderId="34" xfId="0" applyFont="1" applyBorder="1"/>
    <xf numFmtId="0" fontId="0" fillId="0" borderId="0" xfId="0" applyFont="1" applyAlignment="1"/>
    <xf numFmtId="2" fontId="3" fillId="3" borderId="33" xfId="0" applyNumberFormat="1" applyFont="1" applyFill="1" applyBorder="1" applyAlignment="1">
      <alignment horizontal="center" vertical="center" wrapText="1"/>
    </xf>
    <xf numFmtId="0" fontId="2" fillId="0" borderId="35" xfId="0" applyFont="1" applyBorder="1"/>
    <xf numFmtId="9" fontId="3" fillId="3" borderId="1" xfId="0" applyNumberFormat="1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2" fillId="0" borderId="37" xfId="0" applyFont="1" applyBorder="1"/>
    <xf numFmtId="0" fontId="2" fillId="0" borderId="38" xfId="0" applyFont="1" applyBorder="1"/>
    <xf numFmtId="9" fontId="3" fillId="7" borderId="43" xfId="0" applyNumberFormat="1" applyFont="1" applyFill="1" applyBorder="1" applyAlignment="1">
      <alignment horizontal="center" vertical="center" wrapText="1"/>
    </xf>
    <xf numFmtId="0" fontId="2" fillId="0" borderId="44" xfId="0" applyFont="1" applyBorder="1"/>
    <xf numFmtId="0" fontId="2" fillId="0" borderId="45" xfId="0" applyFont="1" applyBorder="1"/>
    <xf numFmtId="0" fontId="3" fillId="7" borderId="47" xfId="0" applyFont="1" applyFill="1" applyBorder="1" applyAlignment="1">
      <alignment horizontal="center" vertical="center" wrapText="1"/>
    </xf>
    <xf numFmtId="0" fontId="2" fillId="0" borderId="48" xfId="0" applyFont="1" applyBorder="1"/>
    <xf numFmtId="0" fontId="2" fillId="0" borderId="49" xfId="0" applyFont="1" applyBorder="1"/>
    <xf numFmtId="49" fontId="3" fillId="3" borderId="13" xfId="0" applyNumberFormat="1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27" xfId="0" applyFont="1" applyBorder="1"/>
    <xf numFmtId="49" fontId="3" fillId="3" borderId="36" xfId="0" applyNumberFormat="1" applyFont="1" applyFill="1" applyBorder="1" applyAlignment="1">
      <alignment horizontal="center" vertical="center" wrapText="1"/>
    </xf>
    <xf numFmtId="0" fontId="2" fillId="0" borderId="46" xfId="0" applyFont="1" applyBorder="1"/>
  </cellXfs>
  <cellStyles count="1">
    <cellStyle name="Normal" xfId="0" builtinId="0"/>
  </cellStyles>
  <dxfs count="15">
    <dxf>
      <fill>
        <patternFill patternType="solid">
          <fgColor rgb="FF8DB3E2"/>
          <bgColor rgb="FF8DB3E2"/>
        </patternFill>
      </fill>
    </dxf>
    <dxf>
      <fill>
        <patternFill patternType="solid">
          <fgColor rgb="FFFABF8F"/>
          <bgColor rgb="FFFABF8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4.25" customWidth="1"/>
    <col min="2" max="2" width="30.125" customWidth="1"/>
    <col min="3" max="3" width="5.625" customWidth="1"/>
    <col min="4" max="4" width="8.375" customWidth="1"/>
    <col min="5" max="5" width="8.625" customWidth="1"/>
    <col min="6" max="6" width="7.625" customWidth="1"/>
    <col min="7" max="8" width="8" customWidth="1"/>
    <col min="9" max="9" width="1.875" customWidth="1"/>
    <col min="10" max="10" width="12.5" customWidth="1"/>
    <col min="11" max="11" width="16.5" customWidth="1"/>
    <col min="12" max="12" width="10.125" customWidth="1"/>
    <col min="13" max="13" width="8.75" customWidth="1"/>
    <col min="14" max="15" width="11.5" customWidth="1"/>
    <col min="16" max="26" width="7.625" customWidth="1"/>
  </cols>
  <sheetData>
    <row r="1" spans="1:26" ht="29.25" customHeight="1" x14ac:dyDescent="0.2">
      <c r="A1" s="60"/>
      <c r="B1" s="61"/>
      <c r="C1" s="61"/>
      <c r="D1" s="61"/>
      <c r="E1" s="61"/>
      <c r="F1" s="61"/>
      <c r="G1" s="61"/>
      <c r="H1" s="61"/>
      <c r="I1" s="1"/>
      <c r="J1" s="1"/>
      <c r="K1" s="1"/>
      <c r="L1" s="1"/>
      <c r="M1" s="1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9.25" customHeight="1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1"/>
      <c r="J2" s="1"/>
      <c r="K2" s="1"/>
      <c r="L2" s="1"/>
      <c r="M2" s="1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 x14ac:dyDescent="0.2">
      <c r="A3" s="6" t="s">
        <v>8</v>
      </c>
      <c r="B3" s="7" t="s">
        <v>9</v>
      </c>
      <c r="C3" s="8">
        <v>5</v>
      </c>
      <c r="D3" s="9">
        <v>4.5</v>
      </c>
      <c r="E3" s="10">
        <v>4</v>
      </c>
      <c r="F3" s="10">
        <v>4</v>
      </c>
      <c r="G3" s="10">
        <v>4</v>
      </c>
      <c r="H3" s="11">
        <v>3.7</v>
      </c>
      <c r="I3" s="12"/>
      <c r="J3" s="13"/>
      <c r="K3" s="13"/>
      <c r="L3" s="13"/>
      <c r="M3" s="13"/>
      <c r="N3" s="14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2" customHeight="1" x14ac:dyDescent="0.25">
      <c r="A4" s="85" t="s">
        <v>10</v>
      </c>
      <c r="B4" s="15" t="s">
        <v>11</v>
      </c>
      <c r="C4" s="62">
        <v>10</v>
      </c>
      <c r="D4" s="64">
        <v>6</v>
      </c>
      <c r="E4" s="66">
        <v>6</v>
      </c>
      <c r="F4" s="66">
        <v>6</v>
      </c>
      <c r="G4" s="66">
        <v>6.5</v>
      </c>
      <c r="H4" s="68">
        <v>6.1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32.25" customHeight="1" x14ac:dyDescent="0.2">
      <c r="A5" s="86"/>
      <c r="B5" s="16" t="s">
        <v>12</v>
      </c>
      <c r="C5" s="63"/>
      <c r="D5" s="65"/>
      <c r="E5" s="67"/>
      <c r="F5" s="67"/>
      <c r="G5" s="67"/>
      <c r="H5" s="6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2.25" customHeight="1" x14ac:dyDescent="0.2">
      <c r="A6" s="86"/>
      <c r="B6" s="17" t="s">
        <v>13</v>
      </c>
      <c r="C6" s="18">
        <v>10</v>
      </c>
      <c r="D6" s="19">
        <v>7</v>
      </c>
      <c r="E6" s="20">
        <v>7</v>
      </c>
      <c r="F6" s="20">
        <v>7</v>
      </c>
      <c r="G6" s="20">
        <v>8</v>
      </c>
      <c r="H6" s="21">
        <v>7.1</v>
      </c>
      <c r="I6" s="12"/>
      <c r="J6" s="22" t="s">
        <v>14</v>
      </c>
      <c r="K6" s="23" t="str">
        <f t="shared" ref="K6:K7" si="0">IF(L6=$D$17, $D$2, IF(L6=$E$17, $E$2, IF(L6=$F$17, $F$2, IF(L6=$G$17, $G$2, $H$2))))</f>
        <v>p1</v>
      </c>
      <c r="L6" s="24">
        <f>MAX(D17:H17)</f>
        <v>64.5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2.25" customHeight="1" x14ac:dyDescent="0.2">
      <c r="A7" s="87"/>
      <c r="B7" s="17" t="s">
        <v>15</v>
      </c>
      <c r="C7" s="18">
        <v>5</v>
      </c>
      <c r="D7" s="19">
        <v>1.5</v>
      </c>
      <c r="E7" s="20">
        <v>1.5</v>
      </c>
      <c r="F7" s="20">
        <v>1.5</v>
      </c>
      <c r="G7" s="20">
        <v>1.5</v>
      </c>
      <c r="H7" s="21">
        <v>1.5</v>
      </c>
      <c r="I7" s="12"/>
      <c r="J7" s="25" t="s">
        <v>16</v>
      </c>
      <c r="K7" s="26" t="str">
        <f t="shared" si="0"/>
        <v>p3</v>
      </c>
      <c r="L7" s="27">
        <f>MIN(D17:H17)</f>
        <v>61.5</v>
      </c>
      <c r="M7" s="12"/>
      <c r="N7" s="12"/>
      <c r="O7" s="12">
        <f>5.5/2</f>
        <v>2.75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2.25" customHeight="1" x14ac:dyDescent="0.2">
      <c r="A8" s="85" t="s">
        <v>17</v>
      </c>
      <c r="B8" s="28" t="s">
        <v>18</v>
      </c>
      <c r="C8" s="62">
        <v>10</v>
      </c>
      <c r="D8" s="64">
        <v>7</v>
      </c>
      <c r="E8" s="66">
        <v>7</v>
      </c>
      <c r="F8" s="66">
        <v>7.5</v>
      </c>
      <c r="G8" s="66">
        <v>8</v>
      </c>
      <c r="H8" s="68">
        <v>7.5</v>
      </c>
      <c r="I8" s="12"/>
      <c r="J8" s="69"/>
      <c r="K8" s="70"/>
      <c r="L8" s="73"/>
      <c r="M8" s="12"/>
      <c r="N8" s="29" t="s">
        <v>19</v>
      </c>
      <c r="O8" s="30">
        <f>D17+E17+F17+G17+H17</f>
        <v>313.3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2.25" customHeight="1" x14ac:dyDescent="0.2">
      <c r="A9" s="86"/>
      <c r="B9" s="31" t="s">
        <v>20</v>
      </c>
      <c r="C9" s="63"/>
      <c r="D9" s="65"/>
      <c r="E9" s="67"/>
      <c r="F9" s="67"/>
      <c r="G9" s="67"/>
      <c r="H9" s="63"/>
      <c r="I9" s="12"/>
      <c r="J9" s="71"/>
      <c r="K9" s="72"/>
      <c r="L9" s="7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2.25" customHeight="1" x14ac:dyDescent="0.2">
      <c r="A10" s="86"/>
      <c r="B10" s="17" t="s">
        <v>21</v>
      </c>
      <c r="C10" s="18">
        <v>10</v>
      </c>
      <c r="D10" s="19">
        <v>7.5</v>
      </c>
      <c r="E10" s="20">
        <v>7.5</v>
      </c>
      <c r="F10" s="20">
        <v>7.5</v>
      </c>
      <c r="G10" s="20">
        <v>6</v>
      </c>
      <c r="H10" s="21">
        <v>7.2</v>
      </c>
      <c r="I10" s="12"/>
      <c r="J10" s="75"/>
      <c r="K10" s="61"/>
      <c r="L10" s="3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2.25" customHeight="1" x14ac:dyDescent="0.2">
      <c r="A11" s="86"/>
      <c r="B11" s="17" t="s">
        <v>22</v>
      </c>
      <c r="C11" s="18">
        <v>10</v>
      </c>
      <c r="D11" s="19">
        <v>7</v>
      </c>
      <c r="E11" s="20">
        <v>7</v>
      </c>
      <c r="F11" s="20">
        <v>7</v>
      </c>
      <c r="G11" s="20">
        <v>6</v>
      </c>
      <c r="H11" s="21">
        <v>7.2</v>
      </c>
      <c r="I11" s="12"/>
      <c r="J11" s="76" t="s">
        <v>23</v>
      </c>
      <c r="K11" s="77"/>
      <c r="L11" s="77"/>
      <c r="M11" s="78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2.25" customHeight="1" x14ac:dyDescent="0.2">
      <c r="A12" s="86"/>
      <c r="B12" s="17" t="s">
        <v>24</v>
      </c>
      <c r="C12" s="18">
        <v>5</v>
      </c>
      <c r="D12" s="19">
        <v>4</v>
      </c>
      <c r="E12" s="20">
        <v>4</v>
      </c>
      <c r="F12" s="20">
        <v>3</v>
      </c>
      <c r="G12" s="20">
        <v>3</v>
      </c>
      <c r="H12" s="21">
        <v>3.3</v>
      </c>
      <c r="I12" s="12"/>
      <c r="J12" s="22" t="s">
        <v>25</v>
      </c>
      <c r="K12" s="33" t="s">
        <v>26</v>
      </c>
      <c r="L12" s="33" t="s">
        <v>27</v>
      </c>
      <c r="M12" s="34" t="s">
        <v>28</v>
      </c>
      <c r="N12" s="12"/>
      <c r="O12" s="12">
        <f>187.1/3</f>
        <v>62.366666666666667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32.25" customHeight="1" x14ac:dyDescent="0.2">
      <c r="A13" s="86"/>
      <c r="B13" s="17" t="s">
        <v>29</v>
      </c>
      <c r="C13" s="18">
        <v>10</v>
      </c>
      <c r="D13" s="19">
        <v>7.5</v>
      </c>
      <c r="E13" s="20">
        <v>7</v>
      </c>
      <c r="F13" s="20">
        <v>7</v>
      </c>
      <c r="G13" s="20">
        <v>6</v>
      </c>
      <c r="H13" s="21">
        <v>7</v>
      </c>
      <c r="I13" s="12"/>
      <c r="J13" s="35" t="s">
        <v>30</v>
      </c>
      <c r="K13" s="36" t="str">
        <f t="shared" ref="K13:K15" si="1">IF(L13="1", $D$2, IF(L13="2", $E$2, IF(L13="3", $F$2, IF(L13="4", $G$2, $H$2))))</f>
        <v>p4</v>
      </c>
      <c r="L13" s="37" t="str">
        <f>IF(M13=D17, "1", IF(M13=E17, "2", IF(M13=F17, "3", IF(M13=G17, "4", 5))))</f>
        <v>4</v>
      </c>
      <c r="M13" s="38">
        <f>LARGE(D17:H17, 4)</f>
        <v>62</v>
      </c>
      <c r="N13" s="12"/>
      <c r="O13" s="12">
        <f>73+72+72.5</f>
        <v>217.5</v>
      </c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2.25" customHeight="1" x14ac:dyDescent="0.2">
      <c r="A14" s="87"/>
      <c r="B14" s="17" t="s">
        <v>31</v>
      </c>
      <c r="C14" s="18">
        <v>5</v>
      </c>
      <c r="D14" s="19">
        <v>4.5</v>
      </c>
      <c r="E14" s="20">
        <v>4</v>
      </c>
      <c r="F14" s="20">
        <v>3</v>
      </c>
      <c r="G14" s="20">
        <v>3</v>
      </c>
      <c r="H14" s="21">
        <v>3.7</v>
      </c>
      <c r="I14" s="12"/>
      <c r="J14" s="35" t="s">
        <v>32</v>
      </c>
      <c r="K14" s="36" t="str">
        <f t="shared" si="1"/>
        <v>p5</v>
      </c>
      <c r="L14" s="39">
        <f>IF(M14=D17, "1", IF(M14=E17, "2", IF(M14=F17, "3", IF(M14=G17, "4", 5))))</f>
        <v>5</v>
      </c>
      <c r="M14" s="38">
        <f>LARGE(D17:H17, 3)</f>
        <v>62.300000000000004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32.25" customHeight="1" x14ac:dyDescent="0.2">
      <c r="A15" s="40" t="s">
        <v>33</v>
      </c>
      <c r="B15" s="41" t="s">
        <v>34</v>
      </c>
      <c r="C15" s="18">
        <v>10</v>
      </c>
      <c r="D15" s="19">
        <v>8</v>
      </c>
      <c r="E15" s="20">
        <v>8</v>
      </c>
      <c r="F15" s="20">
        <v>8</v>
      </c>
      <c r="G15" s="42">
        <v>10</v>
      </c>
      <c r="H15" s="21">
        <v>8</v>
      </c>
      <c r="I15" s="12"/>
      <c r="J15" s="43" t="s">
        <v>35</v>
      </c>
      <c r="K15" s="44" t="str">
        <f t="shared" si="1"/>
        <v>p2</v>
      </c>
      <c r="L15" s="45" t="str">
        <f>IF(M15=D17, "1", IF(M15=E17, "2", IF(M15=F17, "3", IF(M15=G17, "4", "5"))))</f>
        <v>2</v>
      </c>
      <c r="M15" s="46">
        <f>LARGE(D17:H17, 2)</f>
        <v>63</v>
      </c>
      <c r="N15" s="12"/>
      <c r="O15" s="12">
        <f>217.5/3</f>
        <v>72.5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2.25" customHeight="1" x14ac:dyDescent="0.2">
      <c r="A16" s="47" t="s">
        <v>36</v>
      </c>
      <c r="B16" s="48" t="s">
        <v>37</v>
      </c>
      <c r="C16" s="49">
        <v>10</v>
      </c>
      <c r="D16" s="50">
        <v>0</v>
      </c>
      <c r="E16" s="51">
        <v>0</v>
      </c>
      <c r="F16" s="51">
        <v>0</v>
      </c>
      <c r="G16" s="51">
        <v>0</v>
      </c>
      <c r="H16" s="52">
        <v>0</v>
      </c>
      <c r="I16" s="12"/>
      <c r="J16" s="79" t="s">
        <v>38</v>
      </c>
      <c r="K16" s="80"/>
      <c r="L16" s="81"/>
      <c r="M16" s="53">
        <f>SUM(D17:H17)-SUM(L6:L7)</f>
        <v>187.3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32.25" customHeight="1" x14ac:dyDescent="0.2">
      <c r="A17" s="88" t="s">
        <v>39</v>
      </c>
      <c r="B17" s="89"/>
      <c r="C17" s="54">
        <f t="shared" ref="C17:H17" si="2">SUM(C3:C16)</f>
        <v>100</v>
      </c>
      <c r="D17" s="55">
        <f t="shared" si="2"/>
        <v>64.5</v>
      </c>
      <c r="E17" s="55">
        <f t="shared" si="2"/>
        <v>63</v>
      </c>
      <c r="F17" s="55">
        <f t="shared" si="2"/>
        <v>61.5</v>
      </c>
      <c r="G17" s="55">
        <f t="shared" si="2"/>
        <v>62</v>
      </c>
      <c r="H17" s="56">
        <f t="shared" si="2"/>
        <v>62.300000000000004</v>
      </c>
      <c r="I17" s="12"/>
      <c r="J17" s="82" t="s">
        <v>40</v>
      </c>
      <c r="K17" s="83"/>
      <c r="L17" s="84"/>
      <c r="M17" s="57">
        <f>(M16/300)*100</f>
        <v>62.433333333333337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.75" x14ac:dyDescent="0.2">
      <c r="A18" s="58"/>
      <c r="B18" s="59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.75" x14ac:dyDescent="0.2">
      <c r="A19" s="58"/>
      <c r="B19" s="59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.75" x14ac:dyDescent="0.2">
      <c r="A20" s="58"/>
      <c r="B20" s="59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2">
      <c r="A21" s="58"/>
      <c r="B21" s="59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 x14ac:dyDescent="0.2">
      <c r="A22" s="58"/>
      <c r="B22" s="59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 customHeight="1" x14ac:dyDescent="0.2">
      <c r="A23" s="58"/>
      <c r="B23" s="59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75" customHeight="1" x14ac:dyDescent="0.2">
      <c r="A24" s="58"/>
      <c r="B24" s="59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customHeight="1" x14ac:dyDescent="0.2">
      <c r="A25" s="58"/>
      <c r="B25" s="59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 customHeight="1" x14ac:dyDescent="0.2">
      <c r="A26" s="58"/>
      <c r="B26" s="59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 x14ac:dyDescent="0.2">
      <c r="A27" s="58"/>
      <c r="B27" s="59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75" customHeight="1" x14ac:dyDescent="0.2">
      <c r="A28" s="58"/>
      <c r="B28" s="59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 x14ac:dyDescent="0.2">
      <c r="A29" s="58"/>
      <c r="B29" s="59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75" customHeight="1" x14ac:dyDescent="0.2">
      <c r="A30" s="58"/>
      <c r="B30" s="59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 x14ac:dyDescent="0.2">
      <c r="A31" s="58"/>
      <c r="B31" s="59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customHeight="1" x14ac:dyDescent="0.2">
      <c r="A32" s="58"/>
      <c r="B32" s="59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customHeight="1" x14ac:dyDescent="0.2">
      <c r="A33" s="58"/>
      <c r="B33" s="59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customHeight="1" x14ac:dyDescent="0.2">
      <c r="A34" s="58"/>
      <c r="B34" s="59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customHeight="1" x14ac:dyDescent="0.2">
      <c r="A35" s="58"/>
      <c r="B35" s="59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 x14ac:dyDescent="0.2">
      <c r="A36" s="58"/>
      <c r="B36" s="59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 x14ac:dyDescent="0.2">
      <c r="A37" s="58"/>
      <c r="B37" s="59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 x14ac:dyDescent="0.2">
      <c r="A38" s="58"/>
      <c r="B38" s="59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 x14ac:dyDescent="0.2">
      <c r="A39" s="58"/>
      <c r="B39" s="59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 x14ac:dyDescent="0.2">
      <c r="A40" s="58"/>
      <c r="B40" s="59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 x14ac:dyDescent="0.2">
      <c r="A41" s="58"/>
      <c r="B41" s="59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 x14ac:dyDescent="0.2">
      <c r="A42" s="58"/>
      <c r="B42" s="59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 x14ac:dyDescent="0.2">
      <c r="A43" s="58"/>
      <c r="B43" s="59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 x14ac:dyDescent="0.2">
      <c r="A44" s="58"/>
      <c r="B44" s="59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 x14ac:dyDescent="0.2">
      <c r="A45" s="58"/>
      <c r="B45" s="59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 x14ac:dyDescent="0.2">
      <c r="A46" s="58"/>
      <c r="B46" s="59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 x14ac:dyDescent="0.2">
      <c r="A47" s="58"/>
      <c r="B47" s="59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 x14ac:dyDescent="0.2">
      <c r="A48" s="58"/>
      <c r="B48" s="59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 x14ac:dyDescent="0.2">
      <c r="A49" s="58"/>
      <c r="B49" s="59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 x14ac:dyDescent="0.2">
      <c r="A50" s="58"/>
      <c r="B50" s="59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 x14ac:dyDescent="0.2">
      <c r="A51" s="58"/>
      <c r="B51" s="59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 x14ac:dyDescent="0.2">
      <c r="A52" s="58"/>
      <c r="B52" s="59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 x14ac:dyDescent="0.2">
      <c r="A53" s="58"/>
      <c r="B53" s="59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 x14ac:dyDescent="0.2">
      <c r="A54" s="58"/>
      <c r="B54" s="59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 x14ac:dyDescent="0.2">
      <c r="A55" s="58"/>
      <c r="B55" s="59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 x14ac:dyDescent="0.2">
      <c r="A56" s="58"/>
      <c r="B56" s="59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 x14ac:dyDescent="0.2">
      <c r="A57" s="58"/>
      <c r="B57" s="59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 x14ac:dyDescent="0.2">
      <c r="A58" s="58"/>
      <c r="B58" s="59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 x14ac:dyDescent="0.2">
      <c r="A59" s="58"/>
      <c r="B59" s="59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 x14ac:dyDescent="0.2">
      <c r="A60" s="58"/>
      <c r="B60" s="59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 x14ac:dyDescent="0.2">
      <c r="A61" s="58"/>
      <c r="B61" s="59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 x14ac:dyDescent="0.2">
      <c r="A62" s="58"/>
      <c r="B62" s="59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 x14ac:dyDescent="0.2">
      <c r="A63" s="58"/>
      <c r="B63" s="59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 x14ac:dyDescent="0.2">
      <c r="A64" s="58"/>
      <c r="B64" s="59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 x14ac:dyDescent="0.2">
      <c r="A65" s="58"/>
      <c r="B65" s="59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 x14ac:dyDescent="0.2">
      <c r="A66" s="58"/>
      <c r="B66" s="59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 x14ac:dyDescent="0.2">
      <c r="A67" s="58"/>
      <c r="B67" s="59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 x14ac:dyDescent="0.2">
      <c r="A68" s="58"/>
      <c r="B68" s="59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 x14ac:dyDescent="0.2">
      <c r="A69" s="58"/>
      <c r="B69" s="59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 x14ac:dyDescent="0.2">
      <c r="A70" s="58"/>
      <c r="B70" s="59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 x14ac:dyDescent="0.2">
      <c r="A71" s="58"/>
      <c r="B71" s="59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 x14ac:dyDescent="0.2">
      <c r="A72" s="58"/>
      <c r="B72" s="59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 x14ac:dyDescent="0.2">
      <c r="A73" s="58"/>
      <c r="B73" s="59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 x14ac:dyDescent="0.2">
      <c r="A74" s="58"/>
      <c r="B74" s="59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 x14ac:dyDescent="0.2">
      <c r="A75" s="58"/>
      <c r="B75" s="59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 x14ac:dyDescent="0.2">
      <c r="A76" s="58"/>
      <c r="B76" s="5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 x14ac:dyDescent="0.2">
      <c r="A77" s="58"/>
      <c r="B77" s="59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 x14ac:dyDescent="0.2">
      <c r="A78" s="58"/>
      <c r="B78" s="59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 x14ac:dyDescent="0.2">
      <c r="A79" s="58"/>
      <c r="B79" s="59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 x14ac:dyDescent="0.2">
      <c r="A80" s="58"/>
      <c r="B80" s="59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2">
      <c r="A81" s="58"/>
      <c r="B81" s="59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2">
      <c r="A82" s="58"/>
      <c r="B82" s="59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2">
      <c r="A83" s="58"/>
      <c r="B83" s="59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 x14ac:dyDescent="0.2">
      <c r="A84" s="58"/>
      <c r="B84" s="59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 x14ac:dyDescent="0.2">
      <c r="A85" s="58"/>
      <c r="B85" s="59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 x14ac:dyDescent="0.2">
      <c r="A86" s="58"/>
      <c r="B86" s="59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 x14ac:dyDescent="0.2">
      <c r="A87" s="58"/>
      <c r="B87" s="59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 x14ac:dyDescent="0.2">
      <c r="A88" s="58"/>
      <c r="B88" s="59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 x14ac:dyDescent="0.2">
      <c r="A89" s="58"/>
      <c r="B89" s="59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2">
      <c r="A90" s="58"/>
      <c r="B90" s="59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 x14ac:dyDescent="0.2">
      <c r="A91" s="58"/>
      <c r="B91" s="59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 x14ac:dyDescent="0.2">
      <c r="A92" s="58"/>
      <c r="B92" s="59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 x14ac:dyDescent="0.2">
      <c r="A93" s="58"/>
      <c r="B93" s="59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 x14ac:dyDescent="0.2">
      <c r="A94" s="58"/>
      <c r="B94" s="59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2">
      <c r="A95" s="58"/>
      <c r="B95" s="59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 x14ac:dyDescent="0.2">
      <c r="A96" s="58"/>
      <c r="B96" s="59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 x14ac:dyDescent="0.2">
      <c r="A97" s="58"/>
      <c r="B97" s="59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x14ac:dyDescent="0.2">
      <c r="A98" s="58"/>
      <c r="B98" s="59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2">
      <c r="A99" s="58"/>
      <c r="B99" s="59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 x14ac:dyDescent="0.2">
      <c r="A100" s="58"/>
      <c r="B100" s="59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 x14ac:dyDescent="0.2">
      <c r="A101" s="58"/>
      <c r="B101" s="59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 x14ac:dyDescent="0.2">
      <c r="A102" s="58"/>
      <c r="B102" s="59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 x14ac:dyDescent="0.2">
      <c r="A103" s="58"/>
      <c r="B103" s="59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2">
      <c r="A104" s="58"/>
      <c r="B104" s="59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2">
      <c r="A105" s="58"/>
      <c r="B105" s="59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 x14ac:dyDescent="0.2">
      <c r="A106" s="58"/>
      <c r="B106" s="59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2">
      <c r="A107" s="58"/>
      <c r="B107" s="59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 x14ac:dyDescent="0.2">
      <c r="A108" s="58"/>
      <c r="B108" s="59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 x14ac:dyDescent="0.2">
      <c r="A109" s="58"/>
      <c r="B109" s="59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 x14ac:dyDescent="0.2">
      <c r="A110" s="58"/>
      <c r="B110" s="59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 x14ac:dyDescent="0.2">
      <c r="A111" s="58"/>
      <c r="B111" s="59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2">
      <c r="A112" s="58"/>
      <c r="B112" s="59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2">
      <c r="A113" s="58"/>
      <c r="B113" s="59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x14ac:dyDescent="0.2">
      <c r="A114" s="58"/>
      <c r="B114" s="59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 x14ac:dyDescent="0.2">
      <c r="A115" s="58"/>
      <c r="B115" s="59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 x14ac:dyDescent="0.2">
      <c r="A116" s="58"/>
      <c r="B116" s="59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2">
      <c r="A117" s="58"/>
      <c r="B117" s="59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2">
      <c r="A118" s="58"/>
      <c r="B118" s="59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2">
      <c r="A119" s="58"/>
      <c r="B119" s="59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2">
      <c r="A120" s="58"/>
      <c r="B120" s="59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2">
      <c r="A121" s="58"/>
      <c r="B121" s="59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2">
      <c r="A122" s="58"/>
      <c r="B122" s="59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2">
      <c r="A123" s="58"/>
      <c r="B123" s="59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2">
      <c r="A124" s="58"/>
      <c r="B124" s="59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2">
      <c r="A125" s="58"/>
      <c r="B125" s="59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2">
      <c r="A126" s="58"/>
      <c r="B126" s="59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2">
      <c r="A127" s="58"/>
      <c r="B127" s="59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2">
      <c r="A128" s="58"/>
      <c r="B128" s="59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2">
      <c r="A129" s="58"/>
      <c r="B129" s="59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2">
      <c r="A130" s="58"/>
      <c r="B130" s="59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2">
      <c r="A131" s="58"/>
      <c r="B131" s="59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2">
      <c r="A132" s="58"/>
      <c r="B132" s="59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2">
      <c r="A133" s="58"/>
      <c r="B133" s="59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2">
      <c r="A134" s="58"/>
      <c r="B134" s="59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2">
      <c r="A135" s="58"/>
      <c r="B135" s="59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2">
      <c r="A136" s="58"/>
      <c r="B136" s="59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2">
      <c r="A137" s="58"/>
      <c r="B137" s="59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2">
      <c r="A138" s="58"/>
      <c r="B138" s="59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2">
      <c r="A139" s="58"/>
      <c r="B139" s="59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2">
      <c r="A140" s="58"/>
      <c r="B140" s="59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 x14ac:dyDescent="0.2">
      <c r="A141" s="58"/>
      <c r="B141" s="59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2">
      <c r="A142" s="58"/>
      <c r="B142" s="59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2">
      <c r="A143" s="58"/>
      <c r="B143" s="59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2">
      <c r="A144" s="58"/>
      <c r="B144" s="59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2">
      <c r="A145" s="58"/>
      <c r="B145" s="59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2">
      <c r="A146" s="58"/>
      <c r="B146" s="59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2">
      <c r="A147" s="58"/>
      <c r="B147" s="59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2">
      <c r="A148" s="58"/>
      <c r="B148" s="59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2">
      <c r="A149" s="58"/>
      <c r="B149" s="59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2">
      <c r="A150" s="58"/>
      <c r="B150" s="59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2">
      <c r="A151" s="58"/>
      <c r="B151" s="59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2">
      <c r="A152" s="58"/>
      <c r="B152" s="59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2">
      <c r="A153" s="58"/>
      <c r="B153" s="59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2">
      <c r="A154" s="58"/>
      <c r="B154" s="59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2">
      <c r="A155" s="58"/>
      <c r="B155" s="59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2">
      <c r="A156" s="58"/>
      <c r="B156" s="59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2">
      <c r="A157" s="58"/>
      <c r="B157" s="59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2">
      <c r="A158" s="58"/>
      <c r="B158" s="59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2">
      <c r="A159" s="58"/>
      <c r="B159" s="59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2">
      <c r="A160" s="58"/>
      <c r="B160" s="59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2">
      <c r="A161" s="58"/>
      <c r="B161" s="59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2">
      <c r="A162" s="58"/>
      <c r="B162" s="59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2">
      <c r="A163" s="58"/>
      <c r="B163" s="59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2">
      <c r="A164" s="58"/>
      <c r="B164" s="59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2">
      <c r="A165" s="58"/>
      <c r="B165" s="59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2">
      <c r="A166" s="58"/>
      <c r="B166" s="59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2">
      <c r="A167" s="58"/>
      <c r="B167" s="59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2">
      <c r="A168" s="58"/>
      <c r="B168" s="59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2">
      <c r="A169" s="58"/>
      <c r="B169" s="59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2">
      <c r="A170" s="58"/>
      <c r="B170" s="59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2">
      <c r="A171" s="58"/>
      <c r="B171" s="59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2">
      <c r="A172" s="58"/>
      <c r="B172" s="59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2">
      <c r="A173" s="58"/>
      <c r="B173" s="59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2">
      <c r="A174" s="58"/>
      <c r="B174" s="59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2">
      <c r="A175" s="58"/>
      <c r="B175" s="59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2">
      <c r="A176" s="58"/>
      <c r="B176" s="59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2">
      <c r="A177" s="58"/>
      <c r="B177" s="59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2">
      <c r="A178" s="58"/>
      <c r="B178" s="59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2">
      <c r="A179" s="58"/>
      <c r="B179" s="59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2">
      <c r="A180" s="58"/>
      <c r="B180" s="59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2">
      <c r="A181" s="58"/>
      <c r="B181" s="59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2">
      <c r="A182" s="58"/>
      <c r="B182" s="59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2">
      <c r="A183" s="58"/>
      <c r="B183" s="59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2">
      <c r="A184" s="58"/>
      <c r="B184" s="59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2">
      <c r="A185" s="58"/>
      <c r="B185" s="59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2">
      <c r="A186" s="58"/>
      <c r="B186" s="59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2">
      <c r="A187" s="58"/>
      <c r="B187" s="59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2">
      <c r="A188" s="58"/>
      <c r="B188" s="59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2">
      <c r="A189" s="58"/>
      <c r="B189" s="59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2">
      <c r="A190" s="58"/>
      <c r="B190" s="59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2">
      <c r="A191" s="58"/>
      <c r="B191" s="59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2">
      <c r="A192" s="58"/>
      <c r="B192" s="59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2">
      <c r="A193" s="58"/>
      <c r="B193" s="59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2">
      <c r="A194" s="58"/>
      <c r="B194" s="59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2">
      <c r="A195" s="58"/>
      <c r="B195" s="59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2">
      <c r="A196" s="58"/>
      <c r="B196" s="59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2">
      <c r="A197" s="58"/>
      <c r="B197" s="59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2">
      <c r="A198" s="58"/>
      <c r="B198" s="59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2">
      <c r="A199" s="58"/>
      <c r="B199" s="59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2">
      <c r="A200" s="58"/>
      <c r="B200" s="59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2">
      <c r="A201" s="58"/>
      <c r="B201" s="59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2">
      <c r="A202" s="58"/>
      <c r="B202" s="59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2">
      <c r="A203" s="58"/>
      <c r="B203" s="59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2">
      <c r="A204" s="58"/>
      <c r="B204" s="59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2">
      <c r="A205" s="58"/>
      <c r="B205" s="59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2">
      <c r="A206" s="58"/>
      <c r="B206" s="59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2">
      <c r="A207" s="58"/>
      <c r="B207" s="59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2">
      <c r="A208" s="58"/>
      <c r="B208" s="59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2">
      <c r="A209" s="58"/>
      <c r="B209" s="59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2">
      <c r="A210" s="58"/>
      <c r="B210" s="59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2">
      <c r="A211" s="58"/>
      <c r="B211" s="59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2">
      <c r="A212" s="58"/>
      <c r="B212" s="59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2">
      <c r="A213" s="58"/>
      <c r="B213" s="59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2">
      <c r="A214" s="58"/>
      <c r="B214" s="59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2">
      <c r="A215" s="58"/>
      <c r="B215" s="59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2">
      <c r="A216" s="58"/>
      <c r="B216" s="59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2">
      <c r="A217" s="58"/>
      <c r="B217" s="59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2">
      <c r="A218" s="58"/>
      <c r="B218" s="59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2">
      <c r="A219" s="58"/>
      <c r="B219" s="59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2">
      <c r="A220" s="58"/>
      <c r="B220" s="59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2"/>
    <row r="222" spans="1:26" ht="15.75" customHeight="1" x14ac:dyDescent="0.2"/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2">
    <mergeCell ref="J16:L16"/>
    <mergeCell ref="J17:L17"/>
    <mergeCell ref="A4:A7"/>
    <mergeCell ref="A8:A14"/>
    <mergeCell ref="C8:C9"/>
    <mergeCell ref="D8:D9"/>
    <mergeCell ref="E8:E9"/>
    <mergeCell ref="F8:F9"/>
    <mergeCell ref="G8:G9"/>
    <mergeCell ref="A17:B17"/>
    <mergeCell ref="H8:H9"/>
    <mergeCell ref="J8:K9"/>
    <mergeCell ref="L8:L9"/>
    <mergeCell ref="J10:K10"/>
    <mergeCell ref="J11:M11"/>
    <mergeCell ref="A1:H1"/>
    <mergeCell ref="C4:C5"/>
    <mergeCell ref="D4:D5"/>
    <mergeCell ref="E4:E5"/>
    <mergeCell ref="F4:F5"/>
    <mergeCell ref="G4:G5"/>
    <mergeCell ref="H4:H5"/>
  </mergeCells>
  <conditionalFormatting sqref="D3:H3">
    <cfRule type="cellIs" dxfId="14" priority="1" operator="greaterThan">
      <formula>$C$3</formula>
    </cfRule>
  </conditionalFormatting>
  <conditionalFormatting sqref="D3:H3">
    <cfRule type="cellIs" dxfId="13" priority="2" operator="greaterThan">
      <formula>$C$3</formula>
    </cfRule>
  </conditionalFormatting>
  <conditionalFormatting sqref="D4:H5">
    <cfRule type="cellIs" dxfId="12" priority="3" operator="greaterThan">
      <formula>$C$4</formula>
    </cfRule>
  </conditionalFormatting>
  <conditionalFormatting sqref="D6:H6">
    <cfRule type="cellIs" dxfId="11" priority="4" operator="greaterThan">
      <formula>$C$6</formula>
    </cfRule>
  </conditionalFormatting>
  <conditionalFormatting sqref="D7:H7">
    <cfRule type="cellIs" dxfId="10" priority="5" operator="greaterThan">
      <formula>$C$7</formula>
    </cfRule>
  </conditionalFormatting>
  <conditionalFormatting sqref="D8:H9">
    <cfRule type="cellIs" dxfId="9" priority="6" operator="greaterThan">
      <formula>$C$8</formula>
    </cfRule>
  </conditionalFormatting>
  <conditionalFormatting sqref="D10:H10">
    <cfRule type="cellIs" dxfId="8" priority="7" operator="greaterThan">
      <formula>$C$10</formula>
    </cfRule>
  </conditionalFormatting>
  <conditionalFormatting sqref="D11:H11">
    <cfRule type="cellIs" dxfId="7" priority="8" operator="greaterThan">
      <formula>$C$11</formula>
    </cfRule>
  </conditionalFormatting>
  <conditionalFormatting sqref="D12:H12">
    <cfRule type="cellIs" dxfId="6" priority="9" operator="greaterThan">
      <formula>$C$12</formula>
    </cfRule>
  </conditionalFormatting>
  <conditionalFormatting sqref="D13:H13">
    <cfRule type="cellIs" dxfId="5" priority="10" operator="greaterThan">
      <formula>$C$13</formula>
    </cfRule>
  </conditionalFormatting>
  <conditionalFormatting sqref="D14:H14">
    <cfRule type="cellIs" dxfId="4" priority="11" operator="greaterThan">
      <formula>$C$14</formula>
    </cfRule>
  </conditionalFormatting>
  <conditionalFormatting sqref="D15:H15">
    <cfRule type="cellIs" dxfId="3" priority="12" operator="greaterThan">
      <formula>$C$15</formula>
    </cfRule>
  </conditionalFormatting>
  <conditionalFormatting sqref="D16:H16">
    <cfRule type="cellIs" dxfId="2" priority="13" operator="greaterThan">
      <formula>$C$16</formula>
    </cfRule>
  </conditionalFormatting>
  <conditionalFormatting sqref="D17:H17">
    <cfRule type="cellIs" dxfId="1" priority="14" operator="equal">
      <formula>$L$6</formula>
    </cfRule>
  </conditionalFormatting>
  <conditionalFormatting sqref="D17:H17">
    <cfRule type="cellIs" dxfId="0" priority="15" operator="equal">
      <formula>$L$7</formula>
    </cfRule>
  </conditionalFormatting>
  <pageMargins left="0.70866141732283472" right="0.70866141732283472" top="0.74803149606299213" bottom="0.74803149606299213" header="0" footer="0"/>
  <pageSetup scale="7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2021-05-21T10:09:31Z</dcterms:modified>
</cp:coreProperties>
</file>